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汇总" sheetId="25" r:id="rId1"/>
    <sheet name="房屋建筑物明细表" sheetId="22" r:id="rId2"/>
    <sheet name="构筑物" sheetId="24" r:id="rId3"/>
    <sheet name="机械设备" sheetId="26" r:id="rId4"/>
    <sheet name="土地" sheetId="27" r:id="rId5"/>
  </sheets>
  <externalReferences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<sst xmlns="http://schemas.openxmlformats.org/spreadsheetml/2006/main" count="66">
  <si>
    <t xml:space="preserve"> </t>
  </si>
  <si>
    <t>资 产 预 评 估 汇 总 表</t>
  </si>
  <si>
    <t xml:space="preserve">资产占有方：伊通县二道粮库 　　　　　　　　　　　　　　　　　　　　　　　　　　　　　　评估基准日：2019年11月8日                                           </t>
  </si>
  <si>
    <t>科目名称</t>
  </si>
  <si>
    <t>账面价值</t>
  </si>
  <si>
    <t>评估价值</t>
  </si>
  <si>
    <t>原值</t>
  </si>
  <si>
    <t>净值</t>
  </si>
  <si>
    <t>房屋建筑物</t>
  </si>
  <si>
    <t>构筑物</t>
  </si>
  <si>
    <t>机器设备</t>
  </si>
  <si>
    <t xml:space="preserve">  </t>
  </si>
  <si>
    <t>资产合计</t>
  </si>
  <si>
    <t>房屋建筑物价格评估明细表</t>
  </si>
  <si>
    <t>资产占有方：伊通县二道粮库　</t>
  </si>
  <si>
    <t xml:space="preserve">　　　　　　　　　　　　　　　　评估基准日：2019年11月8日 </t>
  </si>
  <si>
    <t>序号</t>
  </si>
  <si>
    <t>产权证号</t>
  </si>
  <si>
    <t>建筑结构</t>
  </si>
  <si>
    <t>建筑年代</t>
  </si>
  <si>
    <t>建筑面积
（平方米）</t>
  </si>
  <si>
    <t>重置价值（元）</t>
  </si>
  <si>
    <t>成新率%</t>
  </si>
  <si>
    <t>评估值（元）</t>
  </si>
  <si>
    <t>备注</t>
  </si>
  <si>
    <t>砖木</t>
  </si>
  <si>
    <t>合计</t>
  </si>
  <si>
    <t>构筑物价格评估明细表</t>
  </si>
  <si>
    <t>资产占有方：伊通县二道粮库</t>
  </si>
  <si>
    <r>
      <t>　　　　　　　　　　　　　</t>
    </r>
    <r>
      <rPr>
        <b/>
        <sz val="12"/>
        <color theme="1"/>
        <rFont val="宋体"/>
        <charset val="134"/>
      </rPr>
      <t xml:space="preserve">评估基准日：2019年11月8日 </t>
    </r>
  </si>
  <si>
    <t>构筑物名称</t>
  </si>
  <si>
    <t>结构</t>
  </si>
  <si>
    <t>单位</t>
  </si>
  <si>
    <t>数量</t>
  </si>
  <si>
    <t>铁艺大门</t>
  </si>
  <si>
    <t>平方米</t>
  </si>
  <si>
    <t>铁艺围栏</t>
  </si>
  <si>
    <t>米</t>
  </si>
  <si>
    <t>围墙</t>
  </si>
  <si>
    <t>延长米</t>
  </si>
  <si>
    <t>墙垛</t>
  </si>
  <si>
    <t>基</t>
  </si>
  <si>
    <t>烟囱</t>
  </si>
  <si>
    <t>彩砖地面</t>
  </si>
  <si>
    <t>水井</t>
  </si>
  <si>
    <t>机械设备价格评估明细表</t>
  </si>
  <si>
    <t>委托方：伊通县二道粮库</t>
  </si>
  <si>
    <t xml:space="preserve">　　　　　　　　　　　　　　　评估基准日：2019年11月8日                  </t>
  </si>
  <si>
    <t>设备名称</t>
  </si>
  <si>
    <t>规格型号</t>
  </si>
  <si>
    <t>购置日期</t>
  </si>
  <si>
    <t>生产厂家</t>
  </si>
  <si>
    <t>重置成本</t>
  </si>
  <si>
    <t>成新率（％）</t>
  </si>
  <si>
    <t>评估值</t>
  </si>
  <si>
    <t>锅炉</t>
  </si>
  <si>
    <t>2T</t>
  </si>
  <si>
    <t>台</t>
  </si>
  <si>
    <t>土地使用权价格预评估明细表</t>
  </si>
  <si>
    <t>宗地名称</t>
  </si>
  <si>
    <t>宗地位置</t>
  </si>
  <si>
    <t>宗地用途</t>
  </si>
  <si>
    <t>土地性质</t>
  </si>
  <si>
    <t>终止日期</t>
  </si>
  <si>
    <t>面积
（平方米）</t>
  </si>
  <si>
    <t>评估单价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</si>
</sst>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0_ "/>
    <numFmt numFmtId="178" formatCode="_-* #,##0.00_-;\-* #,##0.00_-;_-* &quot;-&quot;??_-;_-@_-"/>
    <numFmt numFmtId="179" formatCode="_-* #,##0_-;\-* #,##0_-;_-* &quot;-&quot;_-;_-@_-"/>
    <numFmt numFmtId="180" formatCode="#,##0.00_ "/>
    <numFmt numFmtId="181" formatCode="0_);[Red]\(0\)"/>
    <numFmt numFmtId="182" formatCode="##,###,###,###,##0.00;\-##,###,###,###,##0.00;0.00"/>
    <numFmt numFmtId="183" formatCode="######;\-######;#"/>
  </numFmts>
  <fonts count="49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color theme="1"/>
      <name val="Tahoma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b/>
      <sz val="9"/>
      <name val="仿宋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9"/>
      <color theme="1"/>
      <name val="仿宋"/>
      <charset val="134"/>
    </font>
    <font>
      <b/>
      <sz val="12"/>
      <name val="仿宋"/>
      <charset val="134"/>
    </font>
    <font>
      <b/>
      <sz val="26"/>
      <name val="仿宋"/>
      <charset val="134"/>
    </font>
    <font>
      <sz val="26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4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6" fillId="12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4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8" borderId="9" applyNumberFormat="0" applyAlignment="0" applyProtection="0">
      <alignment vertical="center"/>
    </xf>
    <xf numFmtId="0" fontId="39" fillId="18" borderId="8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0" applyNumberFormat="0" applyFill="0" applyAlignment="0" applyProtection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179" fontId="43" fillId="0" borderId="0" applyFont="0" applyFill="0" applyBorder="0" applyAlignment="0" applyProtection="0"/>
    <xf numFmtId="0" fontId="34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43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43" fillId="0" borderId="0"/>
    <xf numFmtId="0" fontId="26" fillId="0" borderId="0"/>
    <xf numFmtId="41" fontId="2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178" fontId="4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178" fontId="43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2" applyNumberFormat="1" applyFont="1" applyBorder="1" applyAlignment="1">
      <alignment horizontal="center" vertical="center" wrapText="1"/>
    </xf>
    <xf numFmtId="43" fontId="4" fillId="0" borderId="1" xfId="12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180" fontId="4" fillId="0" borderId="1" xfId="170" applyNumberFormat="1" applyFont="1" applyBorder="1" applyAlignment="1">
      <alignment vertical="center" wrapText="1"/>
    </xf>
    <xf numFmtId="0" fontId="5" fillId="0" borderId="0" xfId="166" applyFont="1" applyAlignment="1">
      <alignment horizontal="center" vertical="center"/>
    </xf>
    <xf numFmtId="0" fontId="6" fillId="0" borderId="0" xfId="166" applyFont="1" applyBorder="1" applyAlignment="1">
      <alignment horizontal="left" vertical="center"/>
    </xf>
    <xf numFmtId="0" fontId="7" fillId="0" borderId="0" xfId="164" applyFont="1" applyAlignment="1">
      <alignment horizontal="left" vertical="center"/>
    </xf>
    <xf numFmtId="0" fontId="6" fillId="0" borderId="0" xfId="166" applyFont="1" applyAlignment="1">
      <alignment vertical="center"/>
    </xf>
    <xf numFmtId="0" fontId="6" fillId="0" borderId="1" xfId="166" applyFont="1" applyBorder="1" applyAlignment="1">
      <alignment horizontal="center" vertical="center"/>
    </xf>
    <xf numFmtId="0" fontId="8" fillId="0" borderId="1" xfId="166" applyFont="1" applyBorder="1" applyAlignment="1">
      <alignment horizontal="center" vertical="center" wrapText="1"/>
    </xf>
    <xf numFmtId="0" fontId="8" fillId="0" borderId="1" xfId="164" applyFont="1" applyFill="1" applyBorder="1" applyAlignment="1">
      <alignment horizontal="center" vertical="center"/>
    </xf>
    <xf numFmtId="0" fontId="8" fillId="0" borderId="1" xfId="166" applyFont="1" applyBorder="1" applyAlignment="1">
      <alignment vertical="center" wrapText="1"/>
    </xf>
    <xf numFmtId="180" fontId="8" fillId="0" borderId="1" xfId="12" applyNumberFormat="1" applyFont="1" applyBorder="1" applyAlignment="1">
      <alignment horizontal="center" vertical="center" shrinkToFit="1"/>
    </xf>
    <xf numFmtId="0" fontId="9" fillId="0" borderId="1" xfId="164" applyFont="1" applyFill="1" applyBorder="1" applyAlignment="1">
      <alignment horizontal="center" vertical="center"/>
    </xf>
    <xf numFmtId="0" fontId="10" fillId="0" borderId="1" xfId="164" applyFont="1" applyFill="1" applyBorder="1" applyAlignment="1">
      <alignment horizontal="center" vertical="center"/>
    </xf>
    <xf numFmtId="180" fontId="9" fillId="0" borderId="1" xfId="170" applyNumberFormat="1" applyFont="1" applyBorder="1" applyAlignment="1">
      <alignment horizontal="center" vertical="center" wrapText="1"/>
    </xf>
    <xf numFmtId="0" fontId="8" fillId="0" borderId="1" xfId="166" applyFont="1" applyBorder="1" applyAlignment="1">
      <alignment vertical="center"/>
    </xf>
    <xf numFmtId="180" fontId="8" fillId="0" borderId="1" xfId="166" applyNumberFormat="1" applyFont="1" applyBorder="1" applyAlignment="1">
      <alignment horizontal="center" vertical="center"/>
    </xf>
    <xf numFmtId="0" fontId="6" fillId="0" borderId="1" xfId="166" applyFont="1" applyBorder="1" applyAlignment="1">
      <alignment horizontal="center" vertical="center" wrapText="1"/>
    </xf>
    <xf numFmtId="0" fontId="11" fillId="0" borderId="1" xfId="164" applyFont="1" applyBorder="1" applyAlignment="1">
      <alignment horizontal="center" vertical="center"/>
    </xf>
    <xf numFmtId="177" fontId="8" fillId="2" borderId="1" xfId="59" applyNumberFormat="1" applyFont="1" applyFill="1" applyBorder="1" applyAlignment="1">
      <alignment horizontal="center" vertical="center" wrapText="1"/>
    </xf>
    <xf numFmtId="180" fontId="4" fillId="0" borderId="2" xfId="170" applyNumberFormat="1" applyFont="1" applyBorder="1" applyAlignment="1">
      <alignment vertical="center" wrapText="1"/>
    </xf>
    <xf numFmtId="180" fontId="8" fillId="0" borderId="1" xfId="0" applyNumberFormat="1" applyFont="1" applyFill="1" applyBorder="1" applyAlignment="1">
      <alignment horizontal="right" vertical="center" wrapText="1" shrinkToFit="1"/>
    </xf>
    <xf numFmtId="177" fontId="8" fillId="0" borderId="1" xfId="59" applyNumberFormat="1" applyFont="1" applyBorder="1" applyAlignment="1">
      <alignment horizontal="center" vertical="center" wrapText="1"/>
    </xf>
    <xf numFmtId="0" fontId="4" fillId="0" borderId="1" xfId="164" applyFont="1" applyBorder="1"/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2" borderId="1" xfId="165" applyFont="1" applyFill="1" applyBorder="1" applyAlignment="1">
      <alignment horizontal="center" vertical="center"/>
    </xf>
    <xf numFmtId="0" fontId="8" fillId="0" borderId="1" xfId="165" applyFont="1" applyFill="1" applyBorder="1" applyAlignment="1">
      <alignment horizontal="center" vertical="center"/>
    </xf>
    <xf numFmtId="181" fontId="8" fillId="0" borderId="1" xfId="12" applyNumberFormat="1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82" fontId="8" fillId="2" borderId="1" xfId="0" applyNumberFormat="1" applyFont="1" applyFill="1" applyBorder="1" applyAlignment="1">
      <alignment horizontal="center" vertical="center" wrapText="1" shrinkToFit="1"/>
    </xf>
    <xf numFmtId="0" fontId="8" fillId="0" borderId="1" xfId="165" applyFont="1" applyFill="1" applyBorder="1" applyAlignment="1">
      <alignment horizontal="center" vertical="center" wrapText="1"/>
    </xf>
    <xf numFmtId="183" fontId="8" fillId="2" borderId="1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 shrinkToFit="1"/>
    </xf>
    <xf numFmtId="183" fontId="8" fillId="0" borderId="1" xfId="0" applyNumberFormat="1" applyFont="1" applyFill="1" applyBorder="1" applyAlignment="1">
      <alignment horizontal="center" vertical="center" wrapText="1" shrinkToFit="1"/>
    </xf>
    <xf numFmtId="183" fontId="8" fillId="2" borderId="1" xfId="0" applyNumberFormat="1" applyFont="1" applyFill="1" applyBorder="1" applyAlignment="1">
      <alignment horizontal="center" vertical="center"/>
    </xf>
    <xf numFmtId="183" fontId="8" fillId="2" borderId="1" xfId="0" applyNumberFormat="1" applyFont="1" applyFill="1" applyBorder="1" applyAlignment="1">
      <alignment horizontal="center" vertical="center" wrapText="1" shrinkToFit="1"/>
    </xf>
    <xf numFmtId="183" fontId="8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43" fontId="4" fillId="0" borderId="1" xfId="1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43" fontId="4" fillId="0" borderId="1" xfId="12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89" applyFont="1" applyAlignment="1">
      <alignment vertical="center"/>
    </xf>
    <xf numFmtId="0" fontId="20" fillId="0" borderId="0" xfId="89" applyFont="1" applyAlignment="1">
      <alignment horizontal="center" vertical="center"/>
    </xf>
    <xf numFmtId="0" fontId="21" fillId="0" borderId="0" xfId="89" applyFont="1" applyAlignment="1">
      <alignment horizontal="center" vertical="center"/>
    </xf>
    <xf numFmtId="0" fontId="22" fillId="0" borderId="0" xfId="89" applyFont="1" applyAlignment="1">
      <alignment vertical="center"/>
    </xf>
    <xf numFmtId="0" fontId="12" fillId="0" borderId="0" xfId="77" applyFont="1" applyAlignment="1">
      <alignment vertical="center"/>
    </xf>
    <xf numFmtId="49" fontId="19" fillId="0" borderId="1" xfId="129" applyNumberFormat="1" applyFont="1" applyBorder="1" applyAlignment="1">
      <alignment horizontal="center" vertical="center" wrapText="1" shrinkToFit="1"/>
    </xf>
    <xf numFmtId="182" fontId="19" fillId="0" borderId="1" xfId="129" applyNumberFormat="1" applyFont="1" applyBorder="1" applyAlignment="1">
      <alignment horizontal="center" vertical="center" wrapText="1" shrinkToFit="1"/>
    </xf>
    <xf numFmtId="49" fontId="22" fillId="0" borderId="1" xfId="129" applyNumberFormat="1" applyFont="1" applyBorder="1" applyAlignment="1">
      <alignment horizontal="center" vertical="center" shrinkToFit="1"/>
    </xf>
    <xf numFmtId="182" fontId="23" fillId="0" borderId="1" xfId="129" applyNumberFormat="1" applyFont="1" applyBorder="1" applyAlignment="1">
      <alignment vertical="center" shrinkToFit="1"/>
    </xf>
    <xf numFmtId="43" fontId="23" fillId="0" borderId="1" xfId="9" applyFont="1" applyBorder="1" applyAlignment="1">
      <alignment vertical="center" shrinkToFit="1"/>
    </xf>
    <xf numFmtId="43" fontId="24" fillId="0" borderId="1" xfId="204" applyFont="1" applyBorder="1" applyAlignment="1">
      <alignment vertical="center"/>
    </xf>
    <xf numFmtId="43" fontId="24" fillId="0" borderId="1" xfId="204" applyFont="1" applyBorder="1" applyAlignment="1">
      <alignment horizontal="center" vertical="center"/>
    </xf>
    <xf numFmtId="43" fontId="24" fillId="0" borderId="1" xfId="204" applyFont="1" applyFill="1" applyBorder="1" applyAlignment="1">
      <alignment horizontal="center" vertical="center" wrapText="1"/>
    </xf>
    <xf numFmtId="0" fontId="23" fillId="0" borderId="1" xfId="129" applyFont="1" applyBorder="1">
      <alignment vertical="center"/>
    </xf>
  </cellXfs>
  <cellStyles count="245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千位分隔[0]" xfId="7" builtinId="6"/>
    <cellStyle name="千位分隔 2 6" xfId="8"/>
    <cellStyle name="千位分隔 2 2 4" xfId="9"/>
    <cellStyle name="40% - 强调文字颜色 3" xfId="10" builtinId="39"/>
    <cellStyle name="差" xfId="11" builtinId="27"/>
    <cellStyle name="千位分隔" xfId="12" builtinId="3"/>
    <cellStyle name="超链接" xfId="13" builtinId="8"/>
    <cellStyle name="千位分隔[0] 4 3 3" xfId="14"/>
    <cellStyle name="千位分隔 2 4 4" xfId="15"/>
    <cellStyle name="千位分隔 2 2 2 4" xfId="16"/>
    <cellStyle name="60% - 强调文字颜色 3" xfId="17" builtinId="40"/>
    <cellStyle name="百分比" xfId="18" builtinId="5"/>
    <cellStyle name="千位分隔[0] 3 4 3" xfId="19"/>
    <cellStyle name="已访问的超链接" xfId="20" builtinId="9"/>
    <cellStyle name="千位分隔[0] 2 2 3 2" xfId="21"/>
    <cellStyle name="注释" xfId="22" builtinId="10"/>
    <cellStyle name="常规 6" xfId="23"/>
    <cellStyle name="警告文本" xfId="24" builtinId="11"/>
    <cellStyle name="常规 4 2 2 3" xfId="25"/>
    <cellStyle name="60% - 强调文字颜色 2" xfId="26" builtinId="36"/>
    <cellStyle name="标题 4" xfId="27" builtinId="19"/>
    <cellStyle name="标题" xfId="28" builtinId="15"/>
    <cellStyle name="常规 5 2" xfId="29"/>
    <cellStyle name="解释性文本" xfId="30" builtinId="53"/>
    <cellStyle name="标题 1" xfId="31" builtinId="16"/>
    <cellStyle name="标题 2" xfId="32" builtinId="17"/>
    <cellStyle name="常规 5 2 2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检查单元格" xfId="39" builtinId="23"/>
    <cellStyle name="20% - 强调文字颜色 6" xfId="40" builtinId="50"/>
    <cellStyle name="千位分隔 2 3 2 2" xfId="41"/>
    <cellStyle name="强调文字颜色 2" xfId="42" builtinId="33"/>
    <cellStyle name="常规 2 2 2 5" xfId="43"/>
    <cellStyle name="链接单元格" xfId="44" builtinId="24"/>
    <cellStyle name="常规 2 2 3 3" xfId="45"/>
    <cellStyle name="千位分隔[0] 2 2 4" xfId="46"/>
    <cellStyle name="汇总" xfId="47" builtinId="25"/>
    <cellStyle name="好" xfId="48" builtinId="26"/>
    <cellStyle name="适中" xfId="49" builtinId="28"/>
    <cellStyle name="20% - 强调文字颜色 5" xfId="50" builtinId="46"/>
    <cellStyle name="常规 2 2 2 4" xfId="51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千位分隔[0] 2" xfId="57"/>
    <cellStyle name="强调文字颜色 3" xfId="58" builtinId="37"/>
    <cellStyle name="千位分隔[0] 3" xfId="59"/>
    <cellStyle name="强调文字颜色 4" xfId="60" builtinId="41"/>
    <cellStyle name="20% - 强调文字颜色 4" xfId="61" builtinId="42"/>
    <cellStyle name="40% - 强调文字颜色 4" xfId="62" builtinId="43"/>
    <cellStyle name="千位分隔[0] 4" xfId="63"/>
    <cellStyle name="强调文字颜色 5" xfId="64" builtinId="45"/>
    <cellStyle name="千位分隔[0] 3 2 3 2" xfId="65"/>
    <cellStyle name="40% - 强调文字颜色 5" xfId="66" builtinId="47"/>
    <cellStyle name="60% - 强调文字颜色 5" xfId="67" builtinId="48"/>
    <cellStyle name="千位分隔[0] 5" xfId="68"/>
    <cellStyle name="强调文字颜色 6" xfId="69" builtinId="49"/>
    <cellStyle name="40% - 强调文字颜色 6" xfId="70" builtinId="51"/>
    <cellStyle name="60% - 强调文字颜色 6" xfId="71" builtinId="52"/>
    <cellStyle name="常规 2 2 2 2 3" xfId="72"/>
    <cellStyle name="常规 2 2 2" xfId="73"/>
    <cellStyle name="常规 2 2 3" xfId="74"/>
    <cellStyle name="常规 2 2 2 3" xfId="75"/>
    <cellStyle name="常规 2 2" xfId="76"/>
    <cellStyle name="常规 10" xfId="77"/>
    <cellStyle name="常规 2" xfId="78"/>
    <cellStyle name="常规 3 3 4" xfId="79"/>
    <cellStyle name="常规 2 2 2 2 2" xfId="80"/>
    <cellStyle name="常规 2 4 4" xfId="81"/>
    <cellStyle name="常规 2 2 2 2 4" xfId="82"/>
    <cellStyle name="常规 2 2 2 3 2" xfId="83"/>
    <cellStyle name="千位分隔[0] 3 2 4" xfId="84"/>
    <cellStyle name="常规 2 2 3 2" xfId="85"/>
    <cellStyle name="常规 2 2 3 4" xfId="86"/>
    <cellStyle name="千位分隔 7 2" xfId="87"/>
    <cellStyle name="常规 2 2 4 2" xfId="88"/>
    <cellStyle name="常规 2 2 5" xfId="89"/>
    <cellStyle name="常规 2 2 6" xfId="90"/>
    <cellStyle name="常规 2 3" xfId="91"/>
    <cellStyle name="常规 2 3 2" xfId="92"/>
    <cellStyle name="常规 2 3 2 2" xfId="93"/>
    <cellStyle name="常规 2 3 2 2 2" xfId="94"/>
    <cellStyle name="常规 2 3 2 2 3" xfId="95"/>
    <cellStyle name="常规 2 3 2 2 4" xfId="96"/>
    <cellStyle name="常规 2 3 2 3" xfId="97"/>
    <cellStyle name="常规 2 3 2 3 2" xfId="98"/>
    <cellStyle name="常规 2 3 2 4" xfId="99"/>
    <cellStyle name="常规 2 3 2 5" xfId="100"/>
    <cellStyle name="常规 2 3 3" xfId="101"/>
    <cellStyle name="常规 2 3 3 2" xfId="102"/>
    <cellStyle name="常规 2 3 3 3" xfId="103"/>
    <cellStyle name="常规 2 3 3 4" xfId="104"/>
    <cellStyle name="常规 2 3 4" xfId="105"/>
    <cellStyle name="常规 2 3 4 2" xfId="106"/>
    <cellStyle name="常规 2 3 5" xfId="107"/>
    <cellStyle name="常规 2 3 6" xfId="108"/>
    <cellStyle name="常规 2 4" xfId="109"/>
    <cellStyle name="常规 2 4 2" xfId="110"/>
    <cellStyle name="常规 2 4 2 2" xfId="111"/>
    <cellStyle name="常规 2 4 3" xfId="112"/>
    <cellStyle name="常规 2 5" xfId="113"/>
    <cellStyle name="千位分隔[0] 3 2" xfId="114"/>
    <cellStyle name="常规 2 6" xfId="115"/>
    <cellStyle name="千位分隔[0] 3 3" xfId="116"/>
    <cellStyle name="常规 2 6 2" xfId="117"/>
    <cellStyle name="千位分隔[0] 3 3 2" xfId="118"/>
    <cellStyle name="常规 2 7" xfId="119"/>
    <cellStyle name="千位分隔[0] 3 4" xfId="120"/>
    <cellStyle name="常规 3" xfId="121"/>
    <cellStyle name="常规 3 2" xfId="122"/>
    <cellStyle name="常规 3 2 2" xfId="123"/>
    <cellStyle name="常规 3 2 2 2" xfId="124"/>
    <cellStyle name="常规 3 2 2 3" xfId="125"/>
    <cellStyle name="常规 3 2 2 4" xfId="126"/>
    <cellStyle name="常规 3 2 3" xfId="127"/>
    <cellStyle name="常规 3 2 3 2" xfId="128"/>
    <cellStyle name="常规 3 2 4" xfId="129"/>
    <cellStyle name="常规 3 2 5" xfId="130"/>
    <cellStyle name="常规 3 3" xfId="131"/>
    <cellStyle name="千位分隔[0] 3 7 2" xfId="132"/>
    <cellStyle name="常规 3 3 2" xfId="133"/>
    <cellStyle name="常规 3 3 3" xfId="134"/>
    <cellStyle name="常规 3 4" xfId="135"/>
    <cellStyle name="常规 3 4 2" xfId="136"/>
    <cellStyle name="千位分隔 2 2 3" xfId="137"/>
    <cellStyle name="千位分隔 2 5" xfId="138"/>
    <cellStyle name="常规 3 5" xfId="139"/>
    <cellStyle name="千位分隔[0] 4 2" xfId="140"/>
    <cellStyle name="常规 3 6" xfId="141"/>
    <cellStyle name="千位分隔[0] 4 3" xfId="142"/>
    <cellStyle name="常规 4" xfId="143"/>
    <cellStyle name="常规 4 2" xfId="144"/>
    <cellStyle name="常规 4 2 2" xfId="145"/>
    <cellStyle name="常规 4 4" xfId="146"/>
    <cellStyle name="常规 4 2 2 2" xfId="147"/>
    <cellStyle name="常规 4 2 2 4" xfId="148"/>
    <cellStyle name="常规 4 2 3" xfId="149"/>
    <cellStyle name="常规 4 5" xfId="150"/>
    <cellStyle name="常规 4 2 3 2" xfId="151"/>
    <cellStyle name="常规 4 2 4" xfId="152"/>
    <cellStyle name="常规 4 2 5" xfId="153"/>
    <cellStyle name="常规 4 3" xfId="154"/>
    <cellStyle name="常规 4 3 2" xfId="155"/>
    <cellStyle name="常规 5 4" xfId="156"/>
    <cellStyle name="常规 5" xfId="157"/>
    <cellStyle name="常规 5 3" xfId="158"/>
    <cellStyle name="常规 6 2" xfId="159"/>
    <cellStyle name="常规 6 3" xfId="160"/>
    <cellStyle name="千位分隔 3 2 2" xfId="161"/>
    <cellStyle name="常规 7" xfId="162"/>
    <cellStyle name="常规 7 2" xfId="163"/>
    <cellStyle name="常规 8" xfId="164"/>
    <cellStyle name="常规 9" xfId="165"/>
    <cellStyle name="常规_Sheet1" xfId="166"/>
    <cellStyle name="千位分隔[0] 2 5" xfId="167"/>
    <cellStyle name="千位分隔 10" xfId="168"/>
    <cellStyle name="千位分隔 3 2" xfId="169"/>
    <cellStyle name="千位分隔 11" xfId="170"/>
    <cellStyle name="千位分隔 3 3" xfId="171"/>
    <cellStyle name="千位分隔 2" xfId="172"/>
    <cellStyle name="千位分隔[0] 3 2 5" xfId="173"/>
    <cellStyle name="千位分隔 2 2" xfId="174"/>
    <cellStyle name="千位分隔 2 2 2" xfId="175"/>
    <cellStyle name="千位分隔 2 4" xfId="176"/>
    <cellStyle name="千位分隔 2 2 2 2" xfId="177"/>
    <cellStyle name="千位分隔 2 4 2" xfId="178"/>
    <cellStyle name="千位分隔 2 2 2 3" xfId="179"/>
    <cellStyle name="千位分隔 2 4 3" xfId="180"/>
    <cellStyle name="千位分隔[0] 4 3 2" xfId="181"/>
    <cellStyle name="千位分隔 2 2 3 2" xfId="182"/>
    <cellStyle name="千位分隔 2 5 2" xfId="183"/>
    <cellStyle name="千位分隔 2 2 5" xfId="184"/>
    <cellStyle name="千位分隔 2 7" xfId="185"/>
    <cellStyle name="千位分隔 2 3" xfId="186"/>
    <cellStyle name="千位分隔 2 3 2" xfId="187"/>
    <cellStyle name="千位分隔 3 4" xfId="188"/>
    <cellStyle name="千位分隔 2 3 2 3" xfId="189"/>
    <cellStyle name="千位分隔 2 3 2 4" xfId="190"/>
    <cellStyle name="千位分隔 2 3 3" xfId="191"/>
    <cellStyle name="千位分隔[0] 4 2 2" xfId="192"/>
    <cellStyle name="千位分隔 2 3 3 2" xfId="193"/>
    <cellStyle name="千位分隔[0] 4 2 2 2" xfId="194"/>
    <cellStyle name="千位分隔 2 3 4" xfId="195"/>
    <cellStyle name="千位分隔[0] 4 2 3" xfId="196"/>
    <cellStyle name="千位分隔 2 3 5" xfId="197"/>
    <cellStyle name="千位分隔[0] 4 2 4" xfId="198"/>
    <cellStyle name="千位分隔 2 4 2 2" xfId="199"/>
    <cellStyle name="千位分隔 3" xfId="200"/>
    <cellStyle name="千位分隔 4" xfId="201"/>
    <cellStyle name="千位分隔 4 2" xfId="202"/>
    <cellStyle name="千位分隔 4 3" xfId="203"/>
    <cellStyle name="千位分隔 5" xfId="204"/>
    <cellStyle name="千位分隔 6" xfId="205"/>
    <cellStyle name="千位分隔 7" xfId="206"/>
    <cellStyle name="千位分隔 8" xfId="207"/>
    <cellStyle name="千位分隔 9" xfId="208"/>
    <cellStyle name="千位分隔[0] 3 2 2 2" xfId="209"/>
    <cellStyle name="千位分隔[0] 2 2" xfId="210"/>
    <cellStyle name="千位分隔[0] 2 2 2" xfId="211"/>
    <cellStyle name="千位分隔[0] 2 2 2 2" xfId="212"/>
    <cellStyle name="千位分隔[0] 2 2 2 3" xfId="213"/>
    <cellStyle name="千位分隔[0] 2 2 2 4" xfId="214"/>
    <cellStyle name="千位分隔[0] 2 2 3" xfId="215"/>
    <cellStyle name="千位分隔[0] 2 2 5" xfId="216"/>
    <cellStyle name="千位分隔[0] 2 3" xfId="217"/>
    <cellStyle name="千位分隔[0] 2 3 2" xfId="218"/>
    <cellStyle name="千位分隔[0] 2 3 2 2" xfId="219"/>
    <cellStyle name="千位分隔[0] 2 3 3" xfId="220"/>
    <cellStyle name="千位分隔[0] 2 3 4" xfId="221"/>
    <cellStyle name="千位分隔[0] 2 4" xfId="222"/>
    <cellStyle name="千位分隔[0] 3 2 2" xfId="223"/>
    <cellStyle name="千位分隔[0] 3 2 2 3" xfId="224"/>
    <cellStyle name="千位分隔[0] 3 2 2 4" xfId="225"/>
    <cellStyle name="千位分隔[0] 3 2 3" xfId="226"/>
    <cellStyle name="千位分隔[0] 3 3 3" xfId="227"/>
    <cellStyle name="千位分隔[0] 3 3 4" xfId="228"/>
    <cellStyle name="千位分隔[0] 3 4 2" xfId="229"/>
    <cellStyle name="千位分隔[0] 3 5" xfId="230"/>
    <cellStyle name="千位分隔[0] 3 5 2" xfId="231"/>
    <cellStyle name="千位分隔[0] 3 5 3" xfId="232"/>
    <cellStyle name="千位分隔[0] 3 6" xfId="233"/>
    <cellStyle name="千位分隔[0] 3 7" xfId="234"/>
    <cellStyle name="千位分隔[0] 3 8" xfId="235"/>
    <cellStyle name="千位分隔[0] 4 2 2 3" xfId="236"/>
    <cellStyle name="千位分隔[0] 4 2 2 4" xfId="237"/>
    <cellStyle name="千位分隔[0] 4 2 3 2" xfId="238"/>
    <cellStyle name="千位分隔[0] 4 2 5" xfId="239"/>
    <cellStyle name="千位分隔[0] 4 3 4" xfId="240"/>
    <cellStyle name="千位分隔[0] 4 4" xfId="241"/>
    <cellStyle name="千位分隔[0] 4 4 2" xfId="242"/>
    <cellStyle name="千位分隔[0] 4 5" xfId="243"/>
    <cellStyle name="千位分隔[0] 4 6" xfId="24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20108;&#36947;&#31918;&#24211;&#37325;&#32622;&#20215;&#26684;&#24213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20108;&#36947;&#31918;&#24211;&#32622;&#25442;&#37325;&#32622;&#20215;&#26684;&#24213;&#312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&#20108;&#36947;&#31918;&#24211;&#32622;&#25442;&#37325;&#32622;&#20215;&#26684;&#24213;&#31295;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重置成本底稿"/>
      <sheetName val="Sheet2"/>
    </sheetNames>
    <sheetDataSet>
      <sheetData sheetId="0" refreshError="1">
        <row r="4">
          <cell r="B4" t="str">
            <v>办公楼</v>
          </cell>
          <cell r="C4">
            <v>521</v>
          </cell>
        </row>
        <row r="5">
          <cell r="B5" t="str">
            <v>档案室</v>
          </cell>
        </row>
        <row r="6">
          <cell r="B6" t="str">
            <v>会议室</v>
          </cell>
        </row>
        <row r="7">
          <cell r="B7" t="str">
            <v>食堂</v>
          </cell>
        </row>
        <row r="8">
          <cell r="B8" t="str">
            <v>锅炉房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重置成本底稿"/>
      <sheetName val="Sheet2"/>
    </sheetNames>
    <sheetDataSet>
      <sheetData sheetId="0">
        <row r="5">
          <cell r="C5">
            <v>80</v>
          </cell>
        </row>
        <row r="6">
          <cell r="C6">
            <v>164</v>
          </cell>
        </row>
        <row r="7">
          <cell r="C7">
            <v>90</v>
          </cell>
        </row>
        <row r="8">
          <cell r="C8">
            <v>64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重置成本底稿"/>
      <sheetName val="Sheet2"/>
    </sheetNames>
    <sheetDataSet>
      <sheetData sheetId="0">
        <row r="4">
          <cell r="O4">
            <v>1005530</v>
          </cell>
        </row>
        <row r="5">
          <cell r="O5">
            <v>70400</v>
          </cell>
        </row>
        <row r="6">
          <cell r="O6">
            <v>145960</v>
          </cell>
        </row>
        <row r="7">
          <cell r="O7">
            <v>76500</v>
          </cell>
        </row>
        <row r="8">
          <cell r="O8">
            <v>55040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16" sqref="A1:E16"/>
    </sheetView>
  </sheetViews>
  <sheetFormatPr defaultColWidth="9" defaultRowHeight="13.5" outlineLevelCol="6"/>
  <cols>
    <col min="1" max="1" width="24.25" customWidth="1"/>
    <col min="2" max="2" width="26.5" customWidth="1"/>
    <col min="3" max="3" width="21.125" customWidth="1"/>
    <col min="4" max="4" width="28.5" customWidth="1"/>
    <col min="5" max="5" width="24.875" customWidth="1"/>
    <col min="7" max="7" width="10.375"/>
  </cols>
  <sheetData>
    <row r="1" ht="33.75" spans="1:5">
      <c r="A1" s="69" t="s">
        <v>0</v>
      </c>
      <c r="B1" s="70" t="s">
        <v>1</v>
      </c>
      <c r="C1" s="71"/>
      <c r="D1" s="71"/>
      <c r="E1" s="72"/>
    </row>
    <row r="2" ht="24" customHeight="1" spans="1:5">
      <c r="A2" s="73" t="s">
        <v>2</v>
      </c>
      <c r="B2" s="73"/>
      <c r="C2" s="73"/>
      <c r="D2" s="73"/>
      <c r="E2" s="73"/>
    </row>
    <row r="3" ht="30" customHeight="1" spans="1:5">
      <c r="A3" s="74" t="s">
        <v>3</v>
      </c>
      <c r="B3" s="75" t="s">
        <v>4</v>
      </c>
      <c r="C3" s="75"/>
      <c r="D3" s="75" t="s">
        <v>5</v>
      </c>
      <c r="E3" s="75"/>
    </row>
    <row r="4" ht="30" customHeight="1" spans="1:5">
      <c r="A4" s="74"/>
      <c r="B4" s="75" t="s">
        <v>6</v>
      </c>
      <c r="C4" s="75" t="s">
        <v>7</v>
      </c>
      <c r="D4" s="75" t="s">
        <v>6</v>
      </c>
      <c r="E4" s="75" t="s">
        <v>7</v>
      </c>
    </row>
    <row r="5" ht="30" customHeight="1" spans="1:7">
      <c r="A5" s="76" t="s">
        <v>8</v>
      </c>
      <c r="B5" s="77"/>
      <c r="C5" s="77"/>
      <c r="D5" s="78"/>
      <c r="E5" s="79">
        <f>房屋建筑物明细表!I9</f>
        <v>730510</v>
      </c>
      <c r="G5">
        <f>房屋建筑物明细表!M9</f>
        <v>730510</v>
      </c>
    </row>
    <row r="6" ht="30" customHeight="1" spans="1:7">
      <c r="A6" s="76" t="s">
        <v>9</v>
      </c>
      <c r="B6" s="80"/>
      <c r="C6" s="77"/>
      <c r="D6" s="78"/>
      <c r="E6" s="78">
        <f>构筑物!I12</f>
        <v>101680</v>
      </c>
      <c r="G6">
        <f>构筑物!L11</f>
        <v>101670.72</v>
      </c>
    </row>
    <row r="7" ht="30" customHeight="1" spans="1:7">
      <c r="A7" s="76" t="s">
        <v>10</v>
      </c>
      <c r="B7" s="80"/>
      <c r="C7" s="77"/>
      <c r="D7" s="78"/>
      <c r="E7" s="78">
        <f>机械设备!J14</f>
        <v>90000</v>
      </c>
      <c r="G7">
        <f>机械设备!J14</f>
        <v>90000</v>
      </c>
    </row>
    <row r="8" ht="30" customHeight="1" spans="1:7">
      <c r="A8" s="76"/>
      <c r="B8" s="80"/>
      <c r="C8" s="77"/>
      <c r="D8" s="78"/>
      <c r="E8" s="78"/>
      <c r="G8">
        <f>SUM(G5:G7)</f>
        <v>922180.72</v>
      </c>
    </row>
    <row r="9" ht="30" customHeight="1" spans="1:5">
      <c r="A9" s="76"/>
      <c r="B9" s="77"/>
      <c r="C9" s="77"/>
      <c r="D9" s="78"/>
      <c r="E9" s="81"/>
    </row>
    <row r="10" ht="30" customHeight="1" spans="1:5">
      <c r="A10" s="76"/>
      <c r="B10" s="77"/>
      <c r="C10" s="77"/>
      <c r="D10" s="78"/>
      <c r="E10" s="78"/>
    </row>
    <row r="11" ht="30" customHeight="1" spans="1:5">
      <c r="A11" s="76"/>
      <c r="B11" s="77"/>
      <c r="C11" s="77"/>
      <c r="D11" s="78"/>
      <c r="E11" s="78"/>
    </row>
    <row r="12" ht="30" customHeight="1" spans="1:5">
      <c r="A12" s="76"/>
      <c r="B12" s="77"/>
      <c r="C12" s="77"/>
      <c r="D12" s="78"/>
      <c r="E12" s="78"/>
    </row>
    <row r="13" ht="30" customHeight="1" spans="1:5">
      <c r="A13" s="76"/>
      <c r="B13" s="82"/>
      <c r="C13" s="82"/>
      <c r="D13" s="82"/>
      <c r="E13" s="82"/>
    </row>
    <row r="14" ht="30" customHeight="1" spans="1:5">
      <c r="A14" s="76" t="s">
        <v>11</v>
      </c>
      <c r="B14" s="82"/>
      <c r="C14" s="82"/>
      <c r="D14" s="82"/>
      <c r="E14" s="82"/>
    </row>
    <row r="15" ht="30" customHeight="1" spans="1:6">
      <c r="A15" s="76" t="s">
        <v>12</v>
      </c>
      <c r="B15" s="77"/>
      <c r="C15" s="77"/>
      <c r="D15" s="77"/>
      <c r="E15" s="77">
        <f>SUM(E5:E14)</f>
        <v>922190</v>
      </c>
      <c r="F15">
        <f>SUM(F5:F14)</f>
        <v>0</v>
      </c>
    </row>
  </sheetData>
  <mergeCells count="5">
    <mergeCell ref="B1:D1"/>
    <mergeCell ref="A2:E2"/>
    <mergeCell ref="B3:C3"/>
    <mergeCell ref="D3:E3"/>
    <mergeCell ref="A3:A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J12" sqref="A1:J12"/>
    </sheetView>
  </sheetViews>
  <sheetFormatPr defaultColWidth="9" defaultRowHeight="13.5"/>
  <cols>
    <col min="1" max="1" width="4.375" customWidth="1"/>
    <col min="2" max="2" width="27.375" style="51" customWidth="1"/>
    <col min="3" max="3" width="14.5" customWidth="1"/>
    <col min="4" max="4" width="11" customWidth="1"/>
    <col min="5" max="5" width="9.125" customWidth="1"/>
    <col min="6" max="6" width="11.875" customWidth="1"/>
    <col min="7" max="7" width="12" customWidth="1"/>
    <col min="8" max="8" width="11.75" customWidth="1"/>
    <col min="9" max="9" width="12.875" customWidth="1"/>
    <col min="10" max="10" width="18.5" customWidth="1"/>
    <col min="11" max="11" width="9.5" customWidth="1"/>
  </cols>
  <sheetData>
    <row r="1" ht="35" customHeight="1" spans="1:10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65"/>
    </row>
    <row r="2" s="49" customFormat="1" ht="35" customHeight="1" spans="1:10">
      <c r="A2" s="53" t="s">
        <v>14</v>
      </c>
      <c r="B2" s="53"/>
      <c r="C2" s="53"/>
      <c r="D2" s="53"/>
      <c r="E2" s="53"/>
      <c r="F2" s="54" t="s">
        <v>15</v>
      </c>
      <c r="G2" s="55"/>
      <c r="H2" s="55"/>
      <c r="I2" s="55"/>
      <c r="J2" s="55"/>
    </row>
    <row r="3" ht="50" customHeight="1" spans="1:10">
      <c r="A3" s="56" t="s">
        <v>16</v>
      </c>
      <c r="B3" s="56" t="s">
        <v>17</v>
      </c>
      <c r="C3" s="57"/>
      <c r="D3" s="56" t="s">
        <v>18</v>
      </c>
      <c r="E3" s="56" t="s">
        <v>19</v>
      </c>
      <c r="F3" s="56" t="s">
        <v>20</v>
      </c>
      <c r="G3" s="56" t="s">
        <v>21</v>
      </c>
      <c r="H3" s="56" t="s">
        <v>22</v>
      </c>
      <c r="I3" s="56" t="s">
        <v>23</v>
      </c>
      <c r="J3" s="56" t="s">
        <v>24</v>
      </c>
    </row>
    <row r="4" ht="50" customHeight="1" spans="1:13">
      <c r="A4" s="57">
        <v>1</v>
      </c>
      <c r="B4" s="36">
        <v>20028940</v>
      </c>
      <c r="C4" s="57" t="str">
        <f>[1]重置成本底稿!$B$4</f>
        <v>办公楼</v>
      </c>
      <c r="D4" s="57" t="s">
        <v>25</v>
      </c>
      <c r="E4" s="58"/>
      <c r="F4" s="59">
        <f>[1]重置成本底稿!$C$4</f>
        <v>521</v>
      </c>
      <c r="G4" s="59">
        <f>[3]重置成本底稿!$O$4</f>
        <v>1005530</v>
      </c>
      <c r="H4" s="59">
        <v>55</v>
      </c>
      <c r="I4" s="66">
        <v>553040</v>
      </c>
      <c r="J4" s="57"/>
      <c r="K4">
        <f>M4/F4</f>
        <v>1061.49712092131</v>
      </c>
      <c r="M4" s="44">
        <v>553040</v>
      </c>
    </row>
    <row r="5" ht="50" customHeight="1" spans="1:13">
      <c r="A5" s="57">
        <v>2</v>
      </c>
      <c r="B5" s="36"/>
      <c r="C5" s="57" t="str">
        <f>[1]重置成本底稿!$B$5</f>
        <v>档案室</v>
      </c>
      <c r="D5" s="57" t="s">
        <v>25</v>
      </c>
      <c r="E5" s="57"/>
      <c r="F5" s="59">
        <f>[2]重置成本底稿!$C$5</f>
        <v>80</v>
      </c>
      <c r="G5" s="59">
        <f>[3]重置成本底稿!$O$5</f>
        <v>70400</v>
      </c>
      <c r="H5" s="59">
        <v>55</v>
      </c>
      <c r="I5" s="66">
        <f>G5*H5/100</f>
        <v>38720</v>
      </c>
      <c r="J5" s="57"/>
      <c r="K5">
        <f>M5/F5</f>
        <v>484</v>
      </c>
      <c r="M5" s="44">
        <f>G5*H5/100</f>
        <v>38720</v>
      </c>
    </row>
    <row r="6" ht="50" customHeight="1" spans="1:13">
      <c r="A6" s="57">
        <v>3</v>
      </c>
      <c r="B6" s="36"/>
      <c r="C6" s="57" t="str">
        <f>[1]重置成本底稿!$B$6</f>
        <v>会议室</v>
      </c>
      <c r="D6" s="57" t="s">
        <v>25</v>
      </c>
      <c r="E6" s="57"/>
      <c r="F6" s="60">
        <f>[2]重置成本底稿!$C$6</f>
        <v>164</v>
      </c>
      <c r="G6" s="61">
        <f>[3]重置成本底稿!$O$6</f>
        <v>145960</v>
      </c>
      <c r="H6" s="59">
        <v>50</v>
      </c>
      <c r="I6" s="66">
        <f>G6*H6/100</f>
        <v>72980</v>
      </c>
      <c r="J6" s="57"/>
      <c r="K6">
        <f>M6/F6</f>
        <v>445</v>
      </c>
      <c r="M6" s="44">
        <f>G6*H6/100</f>
        <v>72980</v>
      </c>
    </row>
    <row r="7" ht="50" customHeight="1" spans="1:13">
      <c r="A7" s="57">
        <v>4</v>
      </c>
      <c r="B7" s="36"/>
      <c r="C7" s="57" t="str">
        <f>[1]重置成本底稿!$B$7</f>
        <v>食堂</v>
      </c>
      <c r="D7" s="57" t="s">
        <v>25</v>
      </c>
      <c r="E7" s="57"/>
      <c r="F7" s="60">
        <f>[2]重置成本底稿!$C$7</f>
        <v>90</v>
      </c>
      <c r="G7" s="59">
        <f>[3]重置成本底稿!$O$7</f>
        <v>76500</v>
      </c>
      <c r="H7" s="59">
        <v>50</v>
      </c>
      <c r="I7" s="66">
        <f>G7*H7/100</f>
        <v>38250</v>
      </c>
      <c r="J7" s="57"/>
      <c r="K7">
        <f>M7/F7</f>
        <v>425</v>
      </c>
      <c r="M7" s="44">
        <f>G7*H7/100</f>
        <v>38250</v>
      </c>
    </row>
    <row r="8" ht="50" customHeight="1" spans="1:13">
      <c r="A8" s="57">
        <v>5</v>
      </c>
      <c r="B8" s="36"/>
      <c r="C8" s="57" t="str">
        <f>[1]重置成本底稿!$B$8</f>
        <v>锅炉房</v>
      </c>
      <c r="D8" s="57" t="s">
        <v>25</v>
      </c>
      <c r="E8" s="57"/>
      <c r="F8" s="59">
        <f>[2]重置成本底稿!$C$8</f>
        <v>64</v>
      </c>
      <c r="G8" s="59">
        <f>[3]重置成本底稿!$O$8</f>
        <v>55040</v>
      </c>
      <c r="H8" s="59">
        <v>50</v>
      </c>
      <c r="I8" s="66">
        <f>G8*H8/100</f>
        <v>27520</v>
      </c>
      <c r="J8" s="57"/>
      <c r="K8">
        <f>M8/F8</f>
        <v>430</v>
      </c>
      <c r="M8" s="44">
        <f>G8*H8/100</f>
        <v>27520</v>
      </c>
    </row>
    <row r="9" s="50" customFormat="1" ht="50" customHeight="1" spans="1:13">
      <c r="A9" s="57"/>
      <c r="B9" s="36" t="s">
        <v>26</v>
      </c>
      <c r="C9" s="57"/>
      <c r="D9" s="57"/>
      <c r="E9" s="57"/>
      <c r="F9" s="62">
        <f>SUM(F4:F8)</f>
        <v>919</v>
      </c>
      <c r="G9" s="62">
        <f>SUM(G4:G8)</f>
        <v>1353430</v>
      </c>
      <c r="H9" s="62"/>
      <c r="I9" s="67">
        <f>SUM(I4:I8)</f>
        <v>730510</v>
      </c>
      <c r="J9" s="68"/>
      <c r="M9" s="50">
        <f>SUM(M4:M8)</f>
        <v>730510</v>
      </c>
    </row>
    <row r="10" spans="1:10">
      <c r="A10" s="63"/>
      <c r="B10" s="63"/>
      <c r="C10" s="64"/>
      <c r="D10" s="63"/>
      <c r="E10" s="63"/>
      <c r="F10" s="63"/>
      <c r="G10" s="63"/>
      <c r="H10" s="63"/>
      <c r="I10" s="63"/>
      <c r="J10" s="63"/>
    </row>
    <row r="11" spans="1:10">
      <c r="A11" s="63"/>
      <c r="B11" s="63"/>
      <c r="C11" s="63"/>
      <c r="D11" s="63"/>
      <c r="E11" s="63"/>
      <c r="F11" s="63"/>
      <c r="G11" s="63"/>
      <c r="H11" s="63"/>
      <c r="I11" s="63"/>
      <c r="J11" s="63"/>
    </row>
    <row r="12" spans="1:9">
      <c r="A12" s="63"/>
      <c r="B12" s="63"/>
      <c r="C12" s="63"/>
      <c r="D12" s="63"/>
      <c r="E12" s="63"/>
      <c r="F12" s="63"/>
      <c r="G12" s="63"/>
      <c r="H12" s="63"/>
      <c r="I12" s="63"/>
    </row>
  </sheetData>
  <mergeCells count="3">
    <mergeCell ref="A1:J1"/>
    <mergeCell ref="A2:E2"/>
    <mergeCell ref="F2:J2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opLeftCell="A4" workbookViewId="0">
      <selection activeCell="K16" sqref="A1:K16"/>
    </sheetView>
  </sheetViews>
  <sheetFormatPr defaultColWidth="9" defaultRowHeight="13.5"/>
  <cols>
    <col min="1" max="1" width="7.25" customWidth="1"/>
    <col min="2" max="2" width="9.875" customWidth="1"/>
    <col min="3" max="9" width="13.125" customWidth="1"/>
    <col min="10" max="10" width="17.125" customWidth="1"/>
    <col min="12" max="12" width="9.375"/>
  </cols>
  <sheetData>
    <row r="1" ht="31.5" spans="1:10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</row>
    <row r="2" ht="27" customHeight="1" spans="1:10">
      <c r="A2" s="33" t="s">
        <v>28</v>
      </c>
      <c r="B2" s="33"/>
      <c r="C2" s="33"/>
      <c r="D2" s="33"/>
      <c r="E2" s="33"/>
      <c r="F2" s="34" t="s">
        <v>29</v>
      </c>
      <c r="G2" s="34"/>
      <c r="H2" s="34"/>
      <c r="I2" s="34"/>
      <c r="J2" s="34"/>
    </row>
    <row r="3" ht="39" customHeight="1" spans="1:10">
      <c r="A3" s="35" t="s">
        <v>16</v>
      </c>
      <c r="B3" s="35" t="s">
        <v>30</v>
      </c>
      <c r="C3" s="35" t="s">
        <v>31</v>
      </c>
      <c r="D3" s="35" t="s">
        <v>19</v>
      </c>
      <c r="E3" s="35" t="s">
        <v>32</v>
      </c>
      <c r="F3" s="35" t="s">
        <v>33</v>
      </c>
      <c r="G3" s="35" t="s">
        <v>21</v>
      </c>
      <c r="H3" s="35" t="s">
        <v>22</v>
      </c>
      <c r="I3" s="35" t="s">
        <v>23</v>
      </c>
      <c r="J3" s="35" t="s">
        <v>24</v>
      </c>
    </row>
    <row r="4" ht="39" customHeight="1" spans="1:13">
      <c r="A4" s="36">
        <v>1</v>
      </c>
      <c r="B4" s="37" t="s">
        <v>34</v>
      </c>
      <c r="C4" s="38"/>
      <c r="D4" s="39"/>
      <c r="E4" s="40" t="s">
        <v>35</v>
      </c>
      <c r="F4" s="41">
        <v>6.97</v>
      </c>
      <c r="G4" s="41">
        <f>F4*200</f>
        <v>1394</v>
      </c>
      <c r="H4" s="41">
        <v>60</v>
      </c>
      <c r="I4" s="41">
        <v>840</v>
      </c>
      <c r="J4" s="43"/>
      <c r="L4" s="44">
        <f>G4*H4/100</f>
        <v>836.4</v>
      </c>
      <c r="M4">
        <v>840</v>
      </c>
    </row>
    <row r="5" ht="39" customHeight="1" spans="1:13">
      <c r="A5" s="36">
        <v>2</v>
      </c>
      <c r="B5" s="37" t="s">
        <v>36</v>
      </c>
      <c r="C5" s="38"/>
      <c r="D5" s="39"/>
      <c r="E5" s="40" t="s">
        <v>37</v>
      </c>
      <c r="F5" s="41">
        <v>41.2</v>
      </c>
      <c r="G5" s="41">
        <f>F5*150</f>
        <v>6180</v>
      </c>
      <c r="H5" s="41">
        <v>60</v>
      </c>
      <c r="I5" s="41">
        <v>3710</v>
      </c>
      <c r="J5" s="45"/>
      <c r="L5" s="44">
        <f t="shared" ref="L5:L10" si="0">G5*H5/100</f>
        <v>3708</v>
      </c>
      <c r="M5">
        <v>3710</v>
      </c>
    </row>
    <row r="6" ht="39" customHeight="1" spans="1:13">
      <c r="A6" s="36">
        <v>3</v>
      </c>
      <c r="B6" s="37" t="s">
        <v>38</v>
      </c>
      <c r="C6" s="38"/>
      <c r="D6" s="39"/>
      <c r="E6" s="40" t="s">
        <v>39</v>
      </c>
      <c r="F6" s="41">
        <v>198.06</v>
      </c>
      <c r="G6" s="41">
        <f>F6*240</f>
        <v>47534.4</v>
      </c>
      <c r="H6" s="41">
        <v>80</v>
      </c>
      <c r="I6" s="41">
        <v>38030</v>
      </c>
      <c r="J6" s="46"/>
      <c r="L6" s="44">
        <f t="shared" si="0"/>
        <v>38027.52</v>
      </c>
      <c r="M6">
        <v>38030</v>
      </c>
    </row>
    <row r="7" ht="39" customHeight="1" spans="1:13">
      <c r="A7" s="36">
        <v>4</v>
      </c>
      <c r="B7" s="37" t="s">
        <v>40</v>
      </c>
      <c r="C7" s="38"/>
      <c r="D7" s="39"/>
      <c r="E7" s="40" t="s">
        <v>41</v>
      </c>
      <c r="F7" s="41">
        <v>2</v>
      </c>
      <c r="G7" s="41">
        <f>F7*900</f>
        <v>1800</v>
      </c>
      <c r="H7" s="41">
        <f>60</f>
        <v>60</v>
      </c>
      <c r="I7" s="41">
        <v>1080</v>
      </c>
      <c r="J7" s="46"/>
      <c r="L7" s="44">
        <f t="shared" si="0"/>
        <v>1080</v>
      </c>
      <c r="M7">
        <v>1080</v>
      </c>
    </row>
    <row r="8" ht="39" customHeight="1" spans="1:13">
      <c r="A8" s="36">
        <v>5</v>
      </c>
      <c r="B8" s="37" t="s">
        <v>42</v>
      </c>
      <c r="C8" s="38"/>
      <c r="D8" s="39"/>
      <c r="E8" s="40" t="s">
        <v>37</v>
      </c>
      <c r="F8" s="41">
        <v>20</v>
      </c>
      <c r="G8" s="41">
        <v>50000</v>
      </c>
      <c r="H8" s="41">
        <v>70</v>
      </c>
      <c r="I8" s="41">
        <f>G8*H8/100</f>
        <v>35000</v>
      </c>
      <c r="J8" s="46"/>
      <c r="L8" s="44">
        <f t="shared" si="0"/>
        <v>35000</v>
      </c>
      <c r="M8">
        <v>35000</v>
      </c>
    </row>
    <row r="9" ht="39" customHeight="1" spans="1:13">
      <c r="A9" s="36">
        <v>6</v>
      </c>
      <c r="B9" s="42" t="s">
        <v>43</v>
      </c>
      <c r="C9" s="38"/>
      <c r="D9" s="39"/>
      <c r="E9" s="40" t="s">
        <v>35</v>
      </c>
      <c r="F9" s="41">
        <f>41.2</f>
        <v>41.2</v>
      </c>
      <c r="G9" s="41">
        <f>F9*70</f>
        <v>2884</v>
      </c>
      <c r="H9" s="41">
        <v>70</v>
      </c>
      <c r="I9" s="41">
        <v>2020</v>
      </c>
      <c r="J9" s="47"/>
      <c r="K9" s="48"/>
      <c r="L9" s="44">
        <f t="shared" si="0"/>
        <v>2018.8</v>
      </c>
      <c r="M9">
        <v>2020</v>
      </c>
    </row>
    <row r="10" ht="39" customHeight="1" spans="1:13">
      <c r="A10" s="36">
        <v>7</v>
      </c>
      <c r="B10" s="37" t="s">
        <v>44</v>
      </c>
      <c r="C10" s="38"/>
      <c r="D10" s="39"/>
      <c r="E10" s="40" t="s">
        <v>37</v>
      </c>
      <c r="F10" s="41">
        <v>150</v>
      </c>
      <c r="G10" s="41">
        <f>F10*200</f>
        <v>30000</v>
      </c>
      <c r="H10" s="41">
        <v>70</v>
      </c>
      <c r="I10" s="41">
        <v>21000</v>
      </c>
      <c r="J10" s="45"/>
      <c r="L10" s="44">
        <f t="shared" si="0"/>
        <v>21000</v>
      </c>
      <c r="M10">
        <v>21000</v>
      </c>
    </row>
    <row r="11" ht="39" customHeight="1" spans="1:13">
      <c r="A11" s="36"/>
      <c r="B11" s="37"/>
      <c r="C11" s="38"/>
      <c r="D11" s="39"/>
      <c r="E11" s="40"/>
      <c r="F11" s="41"/>
      <c r="G11" s="41"/>
      <c r="H11" s="41"/>
      <c r="I11" s="44"/>
      <c r="J11" s="46"/>
      <c r="L11">
        <f>SUM(L4:L10)</f>
        <v>101670.72</v>
      </c>
      <c r="M11">
        <f>SUM(M4:M10)</f>
        <v>101680</v>
      </c>
    </row>
    <row r="12" ht="39" customHeight="1" spans="1:10">
      <c r="A12" s="36"/>
      <c r="B12" s="38" t="s">
        <v>26</v>
      </c>
      <c r="C12" s="38"/>
      <c r="D12" s="39"/>
      <c r="E12" s="40"/>
      <c r="F12" s="36"/>
      <c r="G12" s="41">
        <f>SUM(G4:G11)</f>
        <v>139792.4</v>
      </c>
      <c r="H12" s="36"/>
      <c r="I12" s="44">
        <f>SUM(I4:I11)</f>
        <v>101680</v>
      </c>
      <c r="J12" s="45"/>
    </row>
  </sheetData>
  <mergeCells count="3">
    <mergeCell ref="A1:J1"/>
    <mergeCell ref="A2:E2"/>
    <mergeCell ref="F2:J2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K14" sqref="A1:K14"/>
    </sheetView>
  </sheetViews>
  <sheetFormatPr defaultColWidth="9" defaultRowHeight="13.5"/>
  <cols>
    <col min="2" max="2" width="12.5" customWidth="1"/>
    <col min="3" max="3" width="10.125" customWidth="1"/>
    <col min="4" max="4" width="18" customWidth="1"/>
    <col min="5" max="5" width="15.125" customWidth="1"/>
    <col min="8" max="8" width="15.125" customWidth="1"/>
    <col min="10" max="10" width="10.875" customWidth="1"/>
    <col min="11" max="11" width="11.125" customWidth="1"/>
    <col min="14" max="14" width="11.5"/>
  </cols>
  <sheetData>
    <row r="1" ht="27" spans="1:11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0" customHeight="1" spans="1:11">
      <c r="A2" s="12" t="s">
        <v>46</v>
      </c>
      <c r="B2" s="12"/>
      <c r="C2" s="12"/>
      <c r="D2" s="12"/>
      <c r="E2" s="13"/>
      <c r="F2" s="14" t="s">
        <v>47</v>
      </c>
      <c r="G2" s="14"/>
      <c r="H2" s="14"/>
      <c r="I2" s="14"/>
      <c r="J2" s="14"/>
      <c r="K2" s="14"/>
    </row>
    <row r="3" ht="30" customHeight="1" spans="1:11">
      <c r="A3" s="15" t="s">
        <v>16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32</v>
      </c>
      <c r="G3" s="15" t="s">
        <v>33</v>
      </c>
      <c r="H3" s="15" t="s">
        <v>52</v>
      </c>
      <c r="I3" s="25" t="s">
        <v>53</v>
      </c>
      <c r="J3" s="26" t="s">
        <v>54</v>
      </c>
      <c r="K3" s="26" t="s">
        <v>24</v>
      </c>
    </row>
    <row r="4" ht="30" customHeight="1" spans="1:11">
      <c r="A4" s="16">
        <v>1</v>
      </c>
      <c r="B4" s="17" t="s">
        <v>55</v>
      </c>
      <c r="C4" s="17" t="s">
        <v>56</v>
      </c>
      <c r="D4" s="16"/>
      <c r="E4" s="18"/>
      <c r="F4" s="16" t="s">
        <v>57</v>
      </c>
      <c r="G4" s="16">
        <v>1</v>
      </c>
      <c r="H4" s="19">
        <v>150000</v>
      </c>
      <c r="I4" s="27">
        <v>60</v>
      </c>
      <c r="J4" s="28">
        <f>H4*I4/100</f>
        <v>90000</v>
      </c>
      <c r="K4" s="16"/>
    </row>
    <row r="5" ht="30" customHeight="1" spans="1:11">
      <c r="A5" s="16"/>
      <c r="B5" s="17"/>
      <c r="C5" s="17"/>
      <c r="D5" s="16"/>
      <c r="F5" s="16"/>
      <c r="G5" s="16"/>
      <c r="H5" s="19"/>
      <c r="I5" s="27"/>
      <c r="J5" s="28"/>
      <c r="K5" s="16"/>
    </row>
    <row r="6" ht="30" customHeight="1" spans="1:11">
      <c r="A6" s="16"/>
      <c r="B6" s="17"/>
      <c r="C6" s="17"/>
      <c r="D6" s="16"/>
      <c r="E6" s="18"/>
      <c r="F6" s="16"/>
      <c r="G6" s="16"/>
      <c r="H6" s="19"/>
      <c r="I6" s="27"/>
      <c r="J6" s="28"/>
      <c r="K6" s="16"/>
    </row>
    <row r="7" ht="30" customHeight="1" spans="1:11">
      <c r="A7" s="16"/>
      <c r="B7" s="17"/>
      <c r="C7" s="17"/>
      <c r="D7" s="16"/>
      <c r="E7" s="18"/>
      <c r="F7" s="16"/>
      <c r="G7" s="16"/>
      <c r="H7" s="19"/>
      <c r="I7" s="27"/>
      <c r="J7" s="28"/>
      <c r="K7" s="16"/>
    </row>
    <row r="8" ht="30" customHeight="1" spans="1:11">
      <c r="A8" s="16"/>
      <c r="B8" s="17"/>
      <c r="C8" s="17"/>
      <c r="D8" s="16"/>
      <c r="E8" s="18"/>
      <c r="F8" s="16"/>
      <c r="G8" s="16"/>
      <c r="H8" s="19"/>
      <c r="I8" s="27"/>
      <c r="J8" s="28"/>
      <c r="K8" s="16"/>
    </row>
    <row r="9" ht="30" customHeight="1" spans="1:11">
      <c r="A9" s="16"/>
      <c r="B9" s="17"/>
      <c r="C9" s="17"/>
      <c r="D9" s="16"/>
      <c r="E9" s="18"/>
      <c r="F9" s="16"/>
      <c r="G9" s="16"/>
      <c r="H9" s="19"/>
      <c r="I9" s="27"/>
      <c r="J9" s="28"/>
      <c r="K9" s="16"/>
    </row>
    <row r="10" customFormat="1" ht="30" customHeight="1" spans="1:11">
      <c r="A10" s="16"/>
      <c r="B10" s="17"/>
      <c r="C10" s="17"/>
      <c r="D10" s="16"/>
      <c r="E10" s="18"/>
      <c r="F10" s="16"/>
      <c r="G10" s="16"/>
      <c r="H10" s="19"/>
      <c r="I10" s="27"/>
      <c r="J10" s="28"/>
      <c r="K10" s="16"/>
    </row>
    <row r="11" ht="30" customHeight="1" spans="1:11">
      <c r="A11" s="16"/>
      <c r="B11" s="17"/>
      <c r="C11" s="17"/>
      <c r="D11" s="16"/>
      <c r="E11" s="18"/>
      <c r="F11" s="16"/>
      <c r="G11" s="16"/>
      <c r="H11" s="19"/>
      <c r="I11" s="27"/>
      <c r="J11" s="28"/>
      <c r="K11" s="16"/>
    </row>
    <row r="12" customFormat="1" ht="30" customHeight="1" spans="1:11">
      <c r="A12" s="16"/>
      <c r="B12" s="20"/>
      <c r="C12" s="17"/>
      <c r="D12" s="16"/>
      <c r="E12" s="18"/>
      <c r="F12" s="21"/>
      <c r="G12" s="21"/>
      <c r="H12" s="19"/>
      <c r="I12" s="27"/>
      <c r="J12" s="29"/>
      <c r="K12" s="16"/>
    </row>
    <row r="13" customFormat="1" ht="30" customHeight="1" spans="1:11">
      <c r="A13" s="16"/>
      <c r="B13" s="20"/>
      <c r="C13" s="17"/>
      <c r="D13" s="16"/>
      <c r="E13" s="18"/>
      <c r="F13" s="21"/>
      <c r="G13" s="21"/>
      <c r="H13" s="22"/>
      <c r="I13" s="27"/>
      <c r="J13" s="10"/>
      <c r="K13" s="16"/>
    </row>
    <row r="14" customFormat="1" ht="30" customHeight="1" spans="1:14">
      <c r="A14" s="16"/>
      <c r="B14" s="17" t="s">
        <v>26</v>
      </c>
      <c r="C14" s="17"/>
      <c r="D14" s="16"/>
      <c r="E14" s="23"/>
      <c r="F14" s="21"/>
      <c r="G14" s="21"/>
      <c r="H14" s="24">
        <f>SUM(H4:H13)</f>
        <v>150000</v>
      </c>
      <c r="I14" s="30"/>
      <c r="J14" s="10">
        <f>SUM(J4:J13)</f>
        <v>90000</v>
      </c>
      <c r="K14" s="31"/>
      <c r="N14">
        <v>287200</v>
      </c>
    </row>
  </sheetData>
  <mergeCells count="3">
    <mergeCell ref="A1:K1"/>
    <mergeCell ref="A2:E2"/>
    <mergeCell ref="F2:K2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M8" sqref="M8"/>
    </sheetView>
  </sheetViews>
  <sheetFormatPr defaultColWidth="9" defaultRowHeight="13.5"/>
  <cols>
    <col min="1" max="1" width="6.625" customWidth="1"/>
    <col min="2" max="2" width="19.375" customWidth="1"/>
    <col min="3" max="3" width="17.125" customWidth="1"/>
    <col min="4" max="4" width="14.125" customWidth="1"/>
    <col min="5" max="7" width="11.375" customWidth="1"/>
    <col min="8" max="8" width="14" customWidth="1"/>
    <col min="9" max="9" width="7.625" customWidth="1"/>
    <col min="10" max="10" width="11.625" customWidth="1"/>
    <col min="11" max="11" width="13.125" customWidth="1"/>
  </cols>
  <sheetData>
    <row r="1" ht="31.5" spans="1:11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0">
      <c r="A2" s="2"/>
      <c r="B2" s="2"/>
      <c r="C2" s="2"/>
      <c r="D2" s="2"/>
      <c r="E2" s="2"/>
      <c r="F2" s="3"/>
      <c r="G2" s="3"/>
      <c r="H2" s="3"/>
      <c r="I2" s="3"/>
      <c r="J2" s="3"/>
    </row>
    <row r="3" ht="37.5" spans="1:11">
      <c r="A3" s="4" t="s">
        <v>16</v>
      </c>
      <c r="B3" s="4" t="s">
        <v>17</v>
      </c>
      <c r="C3" s="4" t="s">
        <v>59</v>
      </c>
      <c r="D3" s="4" t="s">
        <v>60</v>
      </c>
      <c r="E3" s="4" t="s">
        <v>61</v>
      </c>
      <c r="F3" s="4" t="s">
        <v>62</v>
      </c>
      <c r="G3" s="4" t="s">
        <v>63</v>
      </c>
      <c r="H3" s="4" t="s">
        <v>64</v>
      </c>
      <c r="I3" s="4" t="s">
        <v>65</v>
      </c>
      <c r="J3" s="4" t="s">
        <v>54</v>
      </c>
      <c r="K3" s="4" t="s">
        <v>24</v>
      </c>
    </row>
    <row r="4" ht="30" customHeight="1" spans="1:11">
      <c r="A4" s="5">
        <v>1</v>
      </c>
      <c r="B4" s="6"/>
      <c r="C4" s="6"/>
      <c r="D4" s="6"/>
      <c r="E4" s="6"/>
      <c r="F4" s="6"/>
      <c r="G4" s="7"/>
      <c r="H4" s="7">
        <v>0</v>
      </c>
      <c r="I4" s="7"/>
      <c r="J4" s="10">
        <f>H4*I4</f>
        <v>0</v>
      </c>
      <c r="K4" s="7"/>
    </row>
    <row r="5" ht="30" customHeight="1" spans="1:11">
      <c r="A5" s="5"/>
      <c r="B5" s="6"/>
      <c r="C5" s="6"/>
      <c r="D5" s="6"/>
      <c r="E5" s="6"/>
      <c r="F5" s="6"/>
      <c r="G5" s="7"/>
      <c r="H5" s="7"/>
      <c r="I5" s="7"/>
      <c r="J5" s="10"/>
      <c r="K5" s="7"/>
    </row>
    <row r="6" ht="30" customHeight="1" spans="1:11">
      <c r="A6" s="5"/>
      <c r="B6" s="5"/>
      <c r="C6" s="5"/>
      <c r="D6" s="5"/>
      <c r="E6" s="5"/>
      <c r="F6" s="5"/>
      <c r="G6" s="8"/>
      <c r="H6" s="5"/>
      <c r="I6" s="5"/>
      <c r="J6" s="5"/>
      <c r="K6" s="7"/>
    </row>
    <row r="7" customFormat="1" ht="30" customHeight="1" spans="1:11">
      <c r="A7" s="5"/>
      <c r="B7" s="5"/>
      <c r="C7" s="5"/>
      <c r="D7" s="5"/>
      <c r="E7" s="5"/>
      <c r="F7" s="5"/>
      <c r="G7" s="8"/>
      <c r="H7" s="5"/>
      <c r="I7" s="5"/>
      <c r="J7" s="5"/>
      <c r="K7" s="7"/>
    </row>
    <row r="8" customFormat="1" ht="30" customHeight="1" spans="1:11">
      <c r="A8" s="5"/>
      <c r="B8" s="5"/>
      <c r="C8" s="5"/>
      <c r="D8" s="5"/>
      <c r="E8" s="5"/>
      <c r="F8" s="5"/>
      <c r="G8" s="8"/>
      <c r="H8" s="5"/>
      <c r="I8" s="5"/>
      <c r="J8" s="5"/>
      <c r="K8" s="7"/>
    </row>
    <row r="9" ht="30" customHeight="1" spans="1:11">
      <c r="A9" s="5"/>
      <c r="B9" s="5"/>
      <c r="C9" s="5"/>
      <c r="D9" s="5"/>
      <c r="E9" s="5"/>
      <c r="F9" s="5"/>
      <c r="G9" s="8"/>
      <c r="H9" s="5"/>
      <c r="I9" s="5"/>
      <c r="J9" s="5"/>
      <c r="K9" s="7"/>
    </row>
    <row r="10" ht="30" customHeight="1" spans="1:11">
      <c r="A10" s="5"/>
      <c r="B10" s="5"/>
      <c r="C10" s="5"/>
      <c r="D10" s="5"/>
      <c r="E10" s="5"/>
      <c r="F10" s="5"/>
      <c r="G10" s="8"/>
      <c r="H10" s="5"/>
      <c r="I10" s="5"/>
      <c r="J10" s="5"/>
      <c r="K10" s="7"/>
    </row>
    <row r="11" ht="30" customHeight="1" spans="1:11">
      <c r="A11" s="5"/>
      <c r="B11" s="5"/>
      <c r="C11" s="5"/>
      <c r="D11" s="5"/>
      <c r="E11" s="5"/>
      <c r="F11" s="5"/>
      <c r="G11" s="8"/>
      <c r="H11" s="5"/>
      <c r="I11" s="5"/>
      <c r="J11" s="5"/>
      <c r="K11" s="7"/>
    </row>
    <row r="12" ht="30" customHeight="1" spans="1:11">
      <c r="A12" s="5"/>
      <c r="B12" s="5"/>
      <c r="C12" s="5"/>
      <c r="D12" s="5"/>
      <c r="E12" s="5"/>
      <c r="F12" s="5"/>
      <c r="G12" s="8"/>
      <c r="H12" s="5"/>
      <c r="I12" s="5"/>
      <c r="J12" s="5"/>
      <c r="K12" s="7"/>
    </row>
    <row r="13" ht="30" customHeight="1" spans="1:11">
      <c r="A13" s="5"/>
      <c r="B13" s="5"/>
      <c r="C13" s="5"/>
      <c r="D13" s="5"/>
      <c r="E13" s="5"/>
      <c r="F13" s="5"/>
      <c r="G13" s="8"/>
      <c r="H13" s="5"/>
      <c r="I13" s="5"/>
      <c r="J13" s="5"/>
      <c r="K13" s="7"/>
    </row>
    <row r="14" ht="30" customHeight="1" spans="1:11">
      <c r="A14" s="5"/>
      <c r="B14" s="5" t="s">
        <v>26</v>
      </c>
      <c r="C14" s="5"/>
      <c r="D14" s="5"/>
      <c r="E14" s="5"/>
      <c r="F14" s="5"/>
      <c r="G14" s="9"/>
      <c r="H14" s="5">
        <f>SUM(H4:H13)</f>
        <v>0</v>
      </c>
      <c r="I14" s="5"/>
      <c r="J14" s="10">
        <f>SUM(J4:J13)</f>
        <v>0</v>
      </c>
      <c r="K14" s="7"/>
    </row>
  </sheetData>
  <mergeCells count="3">
    <mergeCell ref="A1:K1"/>
    <mergeCell ref="A2:E2"/>
    <mergeCell ref="F2:H2"/>
  </mergeCells>
  <pageMargins left="0.590277777777778" right="0.354166666666667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房屋建筑物明细表</vt:lpstr>
      <vt:lpstr>构筑物</vt:lpstr>
      <vt:lpstr>机械设备</vt:lpstr>
      <vt:lpstr>土地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2015-09-30T05:14:00Z</dcterms:created>
  <cp:lastPrinted>2018-10-22T07:32:00Z</cp:lastPrinted>
  <dcterms:modified xsi:type="dcterms:W3CDTF">2019-10-28T08:02:23Z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